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ocuments\27 Contestaciones Marzo 2025\Cuenta Publica 4to Trimestre 2024\CONSOLIDADOS MUNICIPIO DE COLON 2024\"/>
    </mc:Choice>
  </mc:AlternateContent>
  <xr:revisionPtr revIDLastSave="0" documentId="8_{0221B8E7-67FC-42C4-8CB4-7BC8E722A813}" xr6:coauthVersionLast="47" xr6:coauthVersionMax="47" xr10:uidLastSave="{00000000-0000-0000-0000-000000000000}"/>
  <bookViews>
    <workbookView xWindow="-120" yWindow="-120" windowWidth="29040" windowHeight="15840" xr2:uid="{C55D2DB7-96B1-4D0B-BA94-60BB9E9C4DCE}"/>
  </bookViews>
  <sheets>
    <sheet name="ECSF" sheetId="2" r:id="rId1"/>
    <sheet name="Hoja1" sheetId="1" r:id="rId2"/>
  </sheets>
  <externalReferences>
    <externalReference r:id="rId3"/>
    <externalReference r:id="rId4"/>
  </externalReferences>
  <definedNames>
    <definedName name="_xlnm.Print_Area" localSheetId="0">ECSF!$A$1:$G$71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2" l="1"/>
  <c r="E66" i="2"/>
  <c r="E65" i="2"/>
  <c r="F65" i="2" s="1"/>
  <c r="F64" i="2" s="1"/>
  <c r="E64" i="2"/>
  <c r="F62" i="2"/>
  <c r="E62" i="2"/>
  <c r="F61" i="2"/>
  <c r="E61" i="2"/>
  <c r="E60" i="2"/>
  <c r="F60" i="2" s="1"/>
  <c r="F59" i="2"/>
  <c r="E59" i="2"/>
  <c r="E58" i="2"/>
  <c r="E57" i="2" s="1"/>
  <c r="E55" i="2"/>
  <c r="F55" i="2" s="1"/>
  <c r="E54" i="2"/>
  <c r="F54" i="2" s="1"/>
  <c r="F53" i="2"/>
  <c r="E53" i="2"/>
  <c r="E52" i="2" s="1"/>
  <c r="E50" i="2" s="1"/>
  <c r="F48" i="2"/>
  <c r="E48" i="2"/>
  <c r="E47" i="2"/>
  <c r="F47" i="2" s="1"/>
  <c r="F46" i="2"/>
  <c r="E46" i="2"/>
  <c r="E45" i="2"/>
  <c r="F45" i="2" s="1"/>
  <c r="E44" i="2"/>
  <c r="F44" i="2" s="1"/>
  <c r="F43" i="2"/>
  <c r="F42" i="2" s="1"/>
  <c r="E43" i="2"/>
  <c r="E42" i="2" s="1"/>
  <c r="E40" i="2"/>
  <c r="F40" i="2" s="1"/>
  <c r="F39" i="2"/>
  <c r="E39" i="2"/>
  <c r="E38" i="2"/>
  <c r="F38" i="2" s="1"/>
  <c r="F37" i="2"/>
  <c r="E37" i="2"/>
  <c r="E36" i="2"/>
  <c r="F36" i="2" s="1"/>
  <c r="E35" i="2"/>
  <c r="F35" i="2" s="1"/>
  <c r="F34" i="2"/>
  <c r="E34" i="2"/>
  <c r="E32" i="2" s="1"/>
  <c r="F33" i="2"/>
  <c r="E33" i="2"/>
  <c r="E29" i="2"/>
  <c r="F29" i="2" s="1"/>
  <c r="F28" i="2"/>
  <c r="E28" i="2"/>
  <c r="E27" i="2"/>
  <c r="F27" i="2" s="1"/>
  <c r="E26" i="2"/>
  <c r="F26" i="2" s="1"/>
  <c r="F25" i="2"/>
  <c r="E25" i="2"/>
  <c r="F24" i="2"/>
  <c r="E24" i="2"/>
  <c r="E23" i="2"/>
  <c r="F23" i="2" s="1"/>
  <c r="F22" i="2"/>
  <c r="E22" i="2"/>
  <c r="E21" i="2"/>
  <c r="E20" i="2" s="1"/>
  <c r="E18" i="2"/>
  <c r="F18" i="2" s="1"/>
  <c r="E17" i="2"/>
  <c r="F17" i="2" s="1"/>
  <c r="F16" i="2"/>
  <c r="E16" i="2"/>
  <c r="F15" i="2"/>
  <c r="E15" i="2"/>
  <c r="E14" i="2"/>
  <c r="F14" i="2" s="1"/>
  <c r="F13" i="2"/>
  <c r="E13" i="2"/>
  <c r="E12" i="2"/>
  <c r="E11" i="2" s="1"/>
  <c r="E10" i="2" s="1"/>
  <c r="D5" i="2"/>
  <c r="D3" i="2"/>
  <c r="F52" i="2" l="1"/>
  <c r="E31" i="2"/>
  <c r="F32" i="2"/>
  <c r="F31" i="2" s="1"/>
  <c r="F12" i="2"/>
  <c r="F11" i="2" s="1"/>
  <c r="F21" i="2"/>
  <c r="F20" i="2" s="1"/>
  <c r="F58" i="2"/>
  <c r="F57" i="2" s="1"/>
  <c r="F10" i="2" l="1"/>
  <c r="F50" i="2"/>
</calcChain>
</file>

<file path=xl/sharedStrings.xml><?xml version="1.0" encoding="utf-8"?>
<sst xmlns="http://schemas.openxmlformats.org/spreadsheetml/2006/main" count="60" uniqueCount="60">
  <si>
    <t>Estado de Cambios en la Situación Financiera Consolidado</t>
  </si>
  <si>
    <t>(Cifras en Pesos)</t>
  </si>
  <si>
    <t>Consolidado del Sector Paramunicipal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</si>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</sst>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0"/>
      <color theme="0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0" xfId="1" applyFont="1" applyFill="1" applyAlignment="1">
      <alignment horizontal="left" vertical="top"/>
    </xf>
    <xf numFmtId="0" fontId="3" fillId="3" borderId="0" xfId="1" applyFont="1" applyFill="1"/>
    <xf numFmtId="0" fontId="3" fillId="0" borderId="0" xfId="1" applyFont="1"/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2" xfId="1" applyFont="1" applyFill="1" applyBorder="1" applyAlignment="1">
      <alignment vertical="center"/>
    </xf>
    <xf numFmtId="0" fontId="4" fillId="4" borderId="3" xfId="1" applyFont="1" applyFill="1" applyBorder="1" applyAlignment="1">
      <alignment vertical="center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4" fillId="4" borderId="0" xfId="1" applyFont="1" applyFill="1"/>
    <xf numFmtId="0" fontId="4" fillId="4" borderId="0" xfId="1" applyFont="1" applyFill="1" applyAlignment="1">
      <alignment horizontal="center" vertical="center"/>
    </xf>
    <xf numFmtId="0" fontId="4" fillId="4" borderId="5" xfId="1" applyFont="1" applyFill="1" applyBorder="1"/>
    <xf numFmtId="0" fontId="4" fillId="4" borderId="0" xfId="1" applyFont="1" applyFill="1" applyAlignment="1">
      <alignment vertical="center"/>
    </xf>
    <xf numFmtId="0" fontId="4" fillId="4" borderId="5" xfId="1" applyFont="1" applyFill="1" applyBorder="1" applyAlignment="1">
      <alignment vertical="center"/>
    </xf>
    <xf numFmtId="0" fontId="4" fillId="4" borderId="6" xfId="1" applyFont="1" applyFill="1" applyBorder="1" applyAlignment="1" applyProtection="1">
      <alignment horizontal="center" vertical="center"/>
      <protection locked="0"/>
    </xf>
    <xf numFmtId="0" fontId="5" fillId="4" borderId="7" xfId="1" applyFont="1" applyFill="1" applyBorder="1" applyAlignment="1">
      <alignment horizontal="left" vertical="top"/>
    </xf>
    <xf numFmtId="0" fontId="5" fillId="4" borderId="8" xfId="1" applyFont="1" applyFill="1" applyBorder="1" applyAlignment="1">
      <alignment horizontal="left" vertical="top"/>
    </xf>
    <xf numFmtId="0" fontId="4" fillId="4" borderId="9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6" fillId="2" borderId="12" xfId="1" applyFont="1" applyFill="1" applyBorder="1" applyAlignment="1">
      <alignment vertical="center"/>
    </xf>
    <xf numFmtId="164" fontId="6" fillId="2" borderId="13" xfId="1" applyNumberFormat="1" applyFont="1" applyFill="1" applyBorder="1" applyAlignment="1">
      <alignment vertical="center"/>
    </xf>
    <xf numFmtId="164" fontId="6" fillId="2" borderId="13" xfId="1" applyNumberFormat="1" applyFont="1" applyFill="1" applyBorder="1" applyAlignment="1">
      <alignment horizontal="right" vertical="center"/>
    </xf>
    <xf numFmtId="0" fontId="6" fillId="2" borderId="14" xfId="1" applyFont="1" applyFill="1" applyBorder="1" applyAlignment="1">
      <alignment horizontal="left" vertical="center" indent="1"/>
    </xf>
    <xf numFmtId="0" fontId="6" fillId="2" borderId="15" xfId="1" applyFont="1" applyFill="1" applyBorder="1" applyAlignment="1">
      <alignment horizontal="left" vertical="center" indent="1"/>
    </xf>
    <xf numFmtId="0" fontId="6" fillId="2" borderId="16" xfId="1" applyFont="1" applyFill="1" applyBorder="1" applyAlignment="1">
      <alignment horizontal="left" vertical="center" indent="1"/>
    </xf>
    <xf numFmtId="164" fontId="6" fillId="5" borderId="17" xfId="1" applyNumberFormat="1" applyFont="1" applyFill="1" applyBorder="1" applyAlignment="1">
      <alignment vertical="center"/>
    </xf>
    <xf numFmtId="0" fontId="7" fillId="5" borderId="14" xfId="1" applyFont="1" applyFill="1" applyBorder="1" applyAlignment="1">
      <alignment horizontal="left" vertical="center" indent="2"/>
    </xf>
    <xf numFmtId="0" fontId="7" fillId="5" borderId="15" xfId="1" applyFont="1" applyFill="1" applyBorder="1" applyAlignment="1">
      <alignment horizontal="left" vertical="center" indent="2"/>
    </xf>
    <xf numFmtId="0" fontId="7" fillId="5" borderId="16" xfId="1" applyFont="1" applyFill="1" applyBorder="1" applyAlignment="1">
      <alignment horizontal="left" vertical="center" indent="2"/>
    </xf>
    <xf numFmtId="164" fontId="8" fillId="5" borderId="17" xfId="1" applyNumberFormat="1" applyFont="1" applyFill="1" applyBorder="1" applyAlignment="1">
      <alignment vertical="center"/>
    </xf>
    <xf numFmtId="164" fontId="8" fillId="5" borderId="17" xfId="1" applyNumberFormat="1" applyFont="1" applyFill="1" applyBorder="1" applyAlignment="1">
      <alignment horizontal="right" vertical="center"/>
    </xf>
    <xf numFmtId="0" fontId="7" fillId="2" borderId="14" xfId="1" applyFont="1" applyFill="1" applyBorder="1" applyAlignment="1">
      <alignment horizontal="left" vertical="top"/>
    </xf>
    <xf numFmtId="0" fontId="7" fillId="2" borderId="15" xfId="1" applyFont="1" applyFill="1" applyBorder="1" applyAlignment="1">
      <alignment horizontal="left" vertical="top"/>
    </xf>
    <xf numFmtId="0" fontId="7" fillId="2" borderId="16" xfId="1" applyFont="1" applyFill="1" applyBorder="1" applyAlignment="1">
      <alignment horizontal="left" vertical="top"/>
    </xf>
    <xf numFmtId="0" fontId="6" fillId="2" borderId="14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0" fontId="6" fillId="2" borderId="16" xfId="1" applyFont="1" applyFill="1" applyBorder="1" applyAlignment="1">
      <alignment vertical="center"/>
    </xf>
    <xf numFmtId="164" fontId="6" fillId="2" borderId="17" xfId="1" applyNumberFormat="1" applyFont="1" applyFill="1" applyBorder="1" applyAlignment="1">
      <alignment vertical="center"/>
    </xf>
    <xf numFmtId="164" fontId="6" fillId="2" borderId="17" xfId="1" applyNumberFormat="1" applyFont="1" applyFill="1" applyBorder="1" applyAlignment="1">
      <alignment horizontal="right" vertical="center"/>
    </xf>
    <xf numFmtId="164" fontId="8" fillId="2" borderId="17" xfId="1" applyNumberFormat="1" applyFont="1" applyFill="1" applyBorder="1" applyAlignment="1">
      <alignment horizontal="right" vertical="center"/>
    </xf>
    <xf numFmtId="0" fontId="9" fillId="2" borderId="0" xfId="1" applyFont="1" applyFill="1" applyAlignment="1">
      <alignment horizontal="left" vertical="top"/>
    </xf>
    <xf numFmtId="0" fontId="9" fillId="3" borderId="0" xfId="1" applyFont="1" applyFill="1"/>
    <xf numFmtId="0" fontId="9" fillId="0" borderId="0" xfId="1" applyFont="1"/>
    <xf numFmtId="0" fontId="10" fillId="2" borderId="14" xfId="1" applyFont="1" applyFill="1" applyBorder="1" applyAlignment="1">
      <alignment vertical="center"/>
    </xf>
    <xf numFmtId="0" fontId="10" fillId="2" borderId="15" xfId="1" applyFont="1" applyFill="1" applyBorder="1" applyAlignment="1">
      <alignment vertical="center"/>
    </xf>
    <xf numFmtId="0" fontId="10" fillId="2" borderId="16" xfId="1" applyFont="1" applyFill="1" applyBorder="1" applyAlignment="1">
      <alignment vertical="center"/>
    </xf>
    <xf numFmtId="0" fontId="7" fillId="5" borderId="14" xfId="1" applyFont="1" applyFill="1" applyBorder="1" applyAlignment="1">
      <alignment horizontal="left" vertical="center" indent="1"/>
    </xf>
    <xf numFmtId="0" fontId="7" fillId="5" borderId="15" xfId="1" applyFont="1" applyFill="1" applyBorder="1" applyAlignment="1">
      <alignment horizontal="left" vertical="center" indent="1"/>
    </xf>
    <xf numFmtId="0" fontId="7" fillId="5" borderId="16" xfId="1" applyFont="1" applyFill="1" applyBorder="1" applyAlignment="1">
      <alignment horizontal="left" vertical="center" indent="1"/>
    </xf>
    <xf numFmtId="0" fontId="7" fillId="2" borderId="18" xfId="1" applyFont="1" applyFill="1" applyBorder="1" applyAlignment="1">
      <alignment vertical="top"/>
    </xf>
    <xf numFmtId="0" fontId="7" fillId="5" borderId="19" xfId="1" applyFont="1" applyFill="1" applyBorder="1" applyAlignment="1">
      <alignment horizontal="left" vertical="center" indent="1"/>
    </xf>
    <xf numFmtId="0" fontId="7" fillId="5" borderId="20" xfId="1" applyFont="1" applyFill="1" applyBorder="1" applyAlignment="1">
      <alignment horizontal="left" vertical="center" indent="1"/>
    </xf>
    <xf numFmtId="165" fontId="8" fillId="2" borderId="21" xfId="1" applyNumberFormat="1" applyFont="1" applyFill="1" applyBorder="1" applyAlignment="1">
      <alignment vertical="top"/>
    </xf>
    <xf numFmtId="0" fontId="11" fillId="2" borderId="0" xfId="1" applyFont="1" applyFill="1" applyAlignment="1">
      <alignment horizontal="left" vertical="top"/>
    </xf>
    <xf numFmtId="0" fontId="12" fillId="0" borderId="22" xfId="1" applyFont="1" applyBorder="1" applyAlignment="1">
      <alignment horizontal="center"/>
    </xf>
    <xf numFmtId="0" fontId="1" fillId="0" borderId="22" xfId="1" applyBorder="1" applyAlignment="1">
      <alignment horizontal="center"/>
    </xf>
    <xf numFmtId="0" fontId="12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2">
    <cellStyle name="Normal" xfId="0" builtinId="0"/>
    <cellStyle name="Normal 2" xfId="1" xr:uid="{9D2F5D8C-5AD8-459C-8A5E-067891F9FF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\Documents\27%20Contestaciones%20Marzo%202025\Cuenta%20Publica%204to%20Trimestre%202024\CONSOLIDADOS%20MUNICIPIO%20DE%20COLON%202024\C_INF_CONTABLE_31122024_COLON.xlsx" TargetMode="External"/><Relationship Id="rId1" Type="http://schemas.openxmlformats.org/officeDocument/2006/relationships/externalLinkPath" Target="C_INF_CONTABLE_31122024_COL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\Documents\27%20Contestaciones%20Marzo%202025\Cuenta%20Publica%204to%20Trimestre%202024\CONSOLIDADOS%20MUNICIPIO%20DE%20COLON%202024\Estado%20de%20Situacion%20financiera%20Consolidado.xlsx" TargetMode="External"/><Relationship Id="rId1" Type="http://schemas.openxmlformats.org/officeDocument/2006/relationships/externalLinkPath" Target="Estado%20de%20Situacion%20financiera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ESF capt"/>
      <sheetName val="EA capt"/>
      <sheetName val="EFE Capt"/>
      <sheetName val="EAA Capt"/>
      <sheetName val="ESF"/>
      <sheetName val="EA"/>
      <sheetName val="EVHP"/>
      <sheetName val="ECSF"/>
      <sheetName val="EFE"/>
      <sheetName val="EAA"/>
      <sheetName val="Notas"/>
      <sheetName val="Hoja1"/>
    </sheetNames>
    <sheetDataSet>
      <sheetData sheetId="0">
        <row r="2">
          <cell r="C2" t="str">
            <v>MUNICIPIO DE COLÓN, QRO.</v>
          </cell>
        </row>
        <row r="6">
          <cell r="E6">
            <v>45657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F"/>
      <sheetName val="Hoja1"/>
    </sheetNames>
    <sheetDataSet>
      <sheetData sheetId="0">
        <row r="12">
          <cell r="C12">
            <v>77485624.890000001</v>
          </cell>
          <cell r="D12">
            <v>146742000.56</v>
          </cell>
          <cell r="G12">
            <v>27270669.859999999</v>
          </cell>
          <cell r="H12">
            <v>72492404.540000007</v>
          </cell>
        </row>
        <row r="13">
          <cell r="C13">
            <v>31157851.879999999</v>
          </cell>
          <cell r="D13">
            <v>35471942.580000006</v>
          </cell>
          <cell r="G13">
            <v>0</v>
          </cell>
          <cell r="H13">
            <v>0</v>
          </cell>
        </row>
        <row r="14">
          <cell r="C14">
            <v>3330883.34</v>
          </cell>
          <cell r="D14">
            <v>6702974.6900000004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</row>
        <row r="16">
          <cell r="C16">
            <v>638.6</v>
          </cell>
          <cell r="D16">
            <v>83172.600000000006</v>
          </cell>
          <cell r="G16">
            <v>5529243.7800000003</v>
          </cell>
          <cell r="H16">
            <v>5578718.4000000004</v>
          </cell>
        </row>
        <row r="17">
          <cell r="C17">
            <v>0</v>
          </cell>
          <cell r="D17">
            <v>0</v>
          </cell>
          <cell r="G17">
            <v>249642.17</v>
          </cell>
          <cell r="H17">
            <v>249642.17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</row>
        <row r="19">
          <cell r="G19">
            <v>2247244.4900000002</v>
          </cell>
          <cell r="H19">
            <v>274360.82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</row>
        <row r="25">
          <cell r="C25">
            <v>570226045.60000002</v>
          </cell>
          <cell r="D25">
            <v>542845245.86000001</v>
          </cell>
          <cell r="G25">
            <v>0</v>
          </cell>
          <cell r="H25">
            <v>0</v>
          </cell>
        </row>
        <row r="26">
          <cell r="C26">
            <v>104973439.56999999</v>
          </cell>
          <cell r="D26">
            <v>85634095.370000005</v>
          </cell>
          <cell r="G26">
            <v>0</v>
          </cell>
          <cell r="H26">
            <v>1577980.24</v>
          </cell>
        </row>
        <row r="27">
          <cell r="C27">
            <v>6244740.1200000001</v>
          </cell>
          <cell r="D27">
            <v>6230140.1200000001</v>
          </cell>
          <cell r="G27">
            <v>0</v>
          </cell>
          <cell r="H27">
            <v>0</v>
          </cell>
        </row>
        <row r="28">
          <cell r="C28">
            <v>-60078313.660000004</v>
          </cell>
          <cell r="D28">
            <v>-60044083.240000002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0</v>
          </cell>
          <cell r="G29">
            <v>5161309.42</v>
          </cell>
          <cell r="H29">
            <v>5161309.42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8">
          <cell r="G38">
            <v>0</v>
          </cell>
          <cell r="H38">
            <v>0</v>
          </cell>
        </row>
        <row r="39">
          <cell r="G39">
            <v>474260.76</v>
          </cell>
          <cell r="H39">
            <v>474260.76</v>
          </cell>
        </row>
        <row r="40">
          <cell r="G40">
            <v>182214648.87</v>
          </cell>
          <cell r="H40">
            <v>182214648.87</v>
          </cell>
        </row>
        <row r="43">
          <cell r="G43">
            <v>14983801.400000095</v>
          </cell>
          <cell r="H43">
            <v>102778413.27</v>
          </cell>
        </row>
        <row r="44">
          <cell r="G44">
            <v>412336931.10000002</v>
          </cell>
          <cell r="H44">
            <v>309584336.05000001</v>
          </cell>
        </row>
        <row r="45">
          <cell r="G45">
            <v>0</v>
          </cell>
          <cell r="H45">
            <v>0</v>
          </cell>
        </row>
        <row r="46">
          <cell r="G46">
            <v>0</v>
          </cell>
          <cell r="H46">
            <v>0</v>
          </cell>
        </row>
        <row r="47">
          <cell r="G47">
            <v>82873158.489999995</v>
          </cell>
          <cell r="H47">
            <v>83279414</v>
          </cell>
        </row>
        <row r="50">
          <cell r="G50">
            <v>0</v>
          </cell>
          <cell r="H50">
            <v>0</v>
          </cell>
        </row>
        <row r="51">
          <cell r="G51">
            <v>0</v>
          </cell>
          <cell r="H51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3A9BC-B527-4D52-9BE4-2EB6EA299FE3}">
  <sheetPr codeName="Hoja9">
    <tabColor rgb="FFFF0000"/>
    <pageSetUpPr fitToPage="1"/>
  </sheetPr>
  <dimension ref="A1:G78"/>
  <sheetViews>
    <sheetView showGridLines="0" showRowColHeaders="0" tabSelected="1" view="pageBreakPreview" zoomScale="60" zoomScaleNormal="98" workbookViewId="0">
      <selection activeCell="E72" sqref="E72"/>
    </sheetView>
  </sheetViews>
  <sheetFormatPr baseColWidth="10" defaultColWidth="0" defaultRowHeight="12.75" zeroHeight="1" x14ac:dyDescent="0.2"/>
  <cols>
    <col min="1" max="1" width="3.42578125" style="3" customWidth="1"/>
    <col min="2" max="2" width="23.28515625" style="3" customWidth="1"/>
    <col min="3" max="5" width="25.7109375" style="3" customWidth="1"/>
    <col min="6" max="6" width="25.5703125" style="3" customWidth="1"/>
    <col min="7" max="7" width="3.7109375" style="3" customWidth="1"/>
    <col min="8" max="16384" width="0" style="3" hidden="1"/>
  </cols>
  <sheetData>
    <row r="1" spans="1:7" ht="20.100000000000001" customHeight="1" x14ac:dyDescent="0.2">
      <c r="A1" s="1"/>
      <c r="B1" s="1"/>
      <c r="C1" s="1"/>
      <c r="D1" s="1"/>
      <c r="E1" s="1"/>
      <c r="F1" s="1"/>
      <c r="G1" s="2"/>
    </row>
    <row r="2" spans="1:7" ht="15" x14ac:dyDescent="0.2">
      <c r="A2" s="1"/>
      <c r="B2" s="4"/>
      <c r="C2" s="5"/>
      <c r="D2" s="5"/>
      <c r="E2" s="5"/>
      <c r="F2" s="6"/>
      <c r="G2" s="2"/>
    </row>
    <row r="3" spans="1:7" ht="15" x14ac:dyDescent="0.25">
      <c r="A3" s="1"/>
      <c r="B3" s="7"/>
      <c r="C3" s="8"/>
      <c r="D3" s="9" t="str">
        <f>CONCATENATE("Ente Consolidador: ",[1]Portada!$C$2)</f>
        <v>Ente Consolidador: MUNICIPIO DE COLÓN, QRO.</v>
      </c>
      <c r="E3" s="8"/>
      <c r="F3" s="10"/>
      <c r="G3" s="2"/>
    </row>
    <row r="4" spans="1:7" ht="15" x14ac:dyDescent="0.2">
      <c r="A4" s="1"/>
      <c r="B4" s="7"/>
      <c r="C4" s="11"/>
      <c r="D4" s="9" t="s">
        <v>0</v>
      </c>
      <c r="E4" s="11"/>
      <c r="F4" s="12"/>
      <c r="G4" s="2"/>
    </row>
    <row r="5" spans="1:7" ht="15" x14ac:dyDescent="0.2">
      <c r="A5" s="1"/>
      <c r="B5" s="7"/>
      <c r="C5" s="11"/>
      <c r="D5" s="9" t="str">
        <f>CONCATENATE("Del 1 de enero al ",(TEXT([1]Portada!$E$6,"dd mmmm aaaa")))</f>
        <v>Del 1 de enero al 31 diciembre 2024</v>
      </c>
      <c r="E5" s="11"/>
      <c r="F5" s="12"/>
      <c r="G5" s="2"/>
    </row>
    <row r="6" spans="1:7" ht="15" x14ac:dyDescent="0.2">
      <c r="A6" s="1"/>
      <c r="B6" s="7"/>
      <c r="C6" s="11"/>
      <c r="D6" s="9" t="s">
        <v>1</v>
      </c>
      <c r="E6" s="11"/>
      <c r="F6" s="12"/>
      <c r="G6" s="2"/>
    </row>
    <row r="7" spans="1:7" ht="15" x14ac:dyDescent="0.2">
      <c r="A7" s="1"/>
      <c r="B7" s="7"/>
      <c r="C7" s="11"/>
      <c r="D7" s="9" t="s">
        <v>2</v>
      </c>
      <c r="E7" s="11"/>
      <c r="F7" s="12"/>
      <c r="G7" s="2"/>
    </row>
    <row r="8" spans="1:7" ht="14.25" x14ac:dyDescent="0.2">
      <c r="A8" s="1"/>
      <c r="B8" s="13"/>
      <c r="C8" s="14"/>
      <c r="D8" s="14"/>
      <c r="E8" s="14"/>
      <c r="F8" s="15"/>
      <c r="G8" s="2"/>
    </row>
    <row r="9" spans="1:7" ht="14.1" customHeight="1" x14ac:dyDescent="0.2">
      <c r="A9" s="1"/>
      <c r="B9" s="16" t="s">
        <v>3</v>
      </c>
      <c r="C9" s="16"/>
      <c r="D9" s="16"/>
      <c r="E9" s="17" t="s">
        <v>4</v>
      </c>
      <c r="F9" s="17" t="s">
        <v>5</v>
      </c>
      <c r="G9" s="2"/>
    </row>
    <row r="10" spans="1:7" ht="23.1" customHeight="1" x14ac:dyDescent="0.2">
      <c r="A10" s="1"/>
      <c r="B10" s="18" t="s">
        <v>6</v>
      </c>
      <c r="C10" s="19"/>
      <c r="D10" s="20"/>
      <c r="E10" s="21">
        <f>E11+E20</f>
        <v>77059322.140000001</v>
      </c>
      <c r="F10" s="22">
        <f>F11+F20</f>
        <v>46734743.939999998</v>
      </c>
      <c r="G10" s="2"/>
    </row>
    <row r="11" spans="1:7" ht="20.100000000000001" customHeight="1" x14ac:dyDescent="0.2">
      <c r="A11" s="1"/>
      <c r="B11" s="23" t="s">
        <v>7</v>
      </c>
      <c r="C11" s="24"/>
      <c r="D11" s="25"/>
      <c r="E11" s="26">
        <f>SUM(E12:E18)</f>
        <v>77025091.719999999</v>
      </c>
      <c r="F11" s="26">
        <f>SUM(F12:F18)</f>
        <v>0</v>
      </c>
      <c r="G11" s="2"/>
    </row>
    <row r="12" spans="1:7" ht="20.100000000000001" customHeight="1" x14ac:dyDescent="0.2">
      <c r="A12" s="1"/>
      <c r="B12" s="27" t="s">
        <v>8</v>
      </c>
      <c r="C12" s="28"/>
      <c r="D12" s="29"/>
      <c r="E12" s="30">
        <f>IF(([2]ESF!C12-[2]ESF!D12)&lt;=0,ABS([2]ESF!C12-[2]ESF!D12),0)</f>
        <v>69256375.670000002</v>
      </c>
      <c r="F12" s="31">
        <f>IF(E12=0,[2]ESF!C12-[2]ESF!D12,0)</f>
        <v>0</v>
      </c>
      <c r="G12" s="2"/>
    </row>
    <row r="13" spans="1:7" ht="20.100000000000001" customHeight="1" x14ac:dyDescent="0.2">
      <c r="A13" s="1"/>
      <c r="B13" s="27" t="s">
        <v>9</v>
      </c>
      <c r="C13" s="28"/>
      <c r="D13" s="29"/>
      <c r="E13" s="30">
        <f>IF(([2]ESF!C13-[2]ESF!D13)&lt;=0,ABS([2]ESF!C13-[2]ESF!D13),0)</f>
        <v>4314090.7000000067</v>
      </c>
      <c r="F13" s="31">
        <f>IF(E13=0,[2]ESF!C13-[2]ESF!D13,0)</f>
        <v>0</v>
      </c>
      <c r="G13" s="2"/>
    </row>
    <row r="14" spans="1:7" ht="20.100000000000001" customHeight="1" x14ac:dyDescent="0.2">
      <c r="A14" s="1"/>
      <c r="B14" s="27" t="s">
        <v>10</v>
      </c>
      <c r="C14" s="28"/>
      <c r="D14" s="29"/>
      <c r="E14" s="30">
        <f>IF(([2]ESF!C14-[2]ESF!D14)&lt;=0,ABS([2]ESF!C14-[2]ESF!D14),0)</f>
        <v>3372091.3500000006</v>
      </c>
      <c r="F14" s="31">
        <f>IF(E14=0,[2]ESF!C14-[2]ESF!D14,0)</f>
        <v>0</v>
      </c>
      <c r="G14" s="2"/>
    </row>
    <row r="15" spans="1:7" ht="20.100000000000001" customHeight="1" x14ac:dyDescent="0.2">
      <c r="A15" s="1"/>
      <c r="B15" s="27" t="s">
        <v>11</v>
      </c>
      <c r="C15" s="28"/>
      <c r="D15" s="29"/>
      <c r="E15" s="30">
        <f>IF(([2]ESF!C15-[2]ESF!D15)&lt;=0,ABS([2]ESF!C15-[2]ESF!D15),0)</f>
        <v>0</v>
      </c>
      <c r="F15" s="31">
        <f>IF(E15=0,[2]ESF!C15-[2]ESF!D15,0)</f>
        <v>0</v>
      </c>
      <c r="G15" s="2"/>
    </row>
    <row r="16" spans="1:7" ht="20.100000000000001" customHeight="1" x14ac:dyDescent="0.2">
      <c r="A16" s="1"/>
      <c r="B16" s="27" t="s">
        <v>12</v>
      </c>
      <c r="C16" s="28"/>
      <c r="D16" s="29"/>
      <c r="E16" s="30">
        <f>IF(([2]ESF!C16-[2]ESF!D16)&lt;=0,ABS([2]ESF!C16-[2]ESF!D16),0)</f>
        <v>82534</v>
      </c>
      <c r="F16" s="31">
        <f>IF(E16=0,[2]ESF!C16-[2]ESF!D16,0)</f>
        <v>0</v>
      </c>
      <c r="G16" s="2"/>
    </row>
    <row r="17" spans="1:7" ht="20.100000000000001" customHeight="1" x14ac:dyDescent="0.2">
      <c r="A17" s="1"/>
      <c r="B17" s="27" t="s">
        <v>13</v>
      </c>
      <c r="C17" s="28"/>
      <c r="D17" s="29"/>
      <c r="E17" s="30">
        <f>IF(([2]ESF!C17-[2]ESF!D17)&lt;=0,ABS([2]ESF!C17-[2]ESF!D17),0)</f>
        <v>0</v>
      </c>
      <c r="F17" s="31">
        <f>IF(E17=0,[2]ESF!C17-[2]ESF!D17,0)</f>
        <v>0</v>
      </c>
      <c r="G17" s="2"/>
    </row>
    <row r="18" spans="1:7" ht="20.100000000000001" customHeight="1" x14ac:dyDescent="0.2">
      <c r="A18" s="1"/>
      <c r="B18" s="27" t="s">
        <v>14</v>
      </c>
      <c r="C18" s="28"/>
      <c r="D18" s="29"/>
      <c r="E18" s="30">
        <f>IF(([2]ESF!C18-[2]ESF!D18)&lt;=0,ABS([2]ESF!C18-[2]ESF!D18),0)</f>
        <v>0</v>
      </c>
      <c r="F18" s="31">
        <f>IF(E18=0,[2]ESF!C18-[2]ESF!D18,0)</f>
        <v>0</v>
      </c>
      <c r="G18" s="2"/>
    </row>
    <row r="19" spans="1:7" ht="9.9499999999999993" customHeight="1" x14ac:dyDescent="0.2">
      <c r="A19" s="1"/>
      <c r="B19" s="27"/>
      <c r="C19" s="28"/>
      <c r="D19" s="29"/>
      <c r="E19" s="30"/>
      <c r="F19" s="31"/>
      <c r="G19" s="2"/>
    </row>
    <row r="20" spans="1:7" ht="20.100000000000001" customHeight="1" x14ac:dyDescent="0.2">
      <c r="A20" s="1"/>
      <c r="B20" s="23" t="s">
        <v>15</v>
      </c>
      <c r="C20" s="24"/>
      <c r="D20" s="25"/>
      <c r="E20" s="26">
        <f>SUM(E21:E29)</f>
        <v>34230.420000001788</v>
      </c>
      <c r="F20" s="26">
        <f>SUM(F21:F29)</f>
        <v>46734743.939999998</v>
      </c>
      <c r="G20" s="2"/>
    </row>
    <row r="21" spans="1:7" ht="20.100000000000001" customHeight="1" x14ac:dyDescent="0.2">
      <c r="A21" s="1"/>
      <c r="B21" s="27" t="s">
        <v>16</v>
      </c>
      <c r="C21" s="28"/>
      <c r="D21" s="29"/>
      <c r="E21" s="30">
        <f>IF(([2]ESF!C23-[2]ESF!D23)&lt;=0,ABS([2]ESF!C23-[2]ESF!D23),0)</f>
        <v>0</v>
      </c>
      <c r="F21" s="31">
        <f>IF(E21=0,[2]ESF!C23-[2]ESF!D23,0)</f>
        <v>0</v>
      </c>
      <c r="G21" s="2"/>
    </row>
    <row r="22" spans="1:7" ht="20.100000000000001" customHeight="1" x14ac:dyDescent="0.2">
      <c r="A22" s="1"/>
      <c r="B22" s="27" t="s">
        <v>17</v>
      </c>
      <c r="C22" s="28"/>
      <c r="D22" s="29"/>
      <c r="E22" s="30">
        <f>IF(([2]ESF!C24-[2]ESF!D24)&lt;=0,ABS([2]ESF!C24-[2]ESF!D24),0)</f>
        <v>0</v>
      </c>
      <c r="F22" s="31">
        <f>IF(E22=0,[2]ESF!C24-[2]ESF!D24,0)</f>
        <v>0</v>
      </c>
      <c r="G22" s="2"/>
    </row>
    <row r="23" spans="1:7" ht="20.100000000000001" customHeight="1" x14ac:dyDescent="0.2">
      <c r="A23" s="1"/>
      <c r="B23" s="27" t="s">
        <v>18</v>
      </c>
      <c r="C23" s="28"/>
      <c r="D23" s="29"/>
      <c r="E23" s="30">
        <f>IF(([2]ESF!C25-[2]ESF!D25)&lt;=0,ABS([2]ESF!C25-[2]ESF!D25),0)</f>
        <v>0</v>
      </c>
      <c r="F23" s="31">
        <f>IF(E23=0,[2]ESF!C25-[2]ESF!D25,0)</f>
        <v>27380799.74000001</v>
      </c>
      <c r="G23" s="2"/>
    </row>
    <row r="24" spans="1:7" ht="20.100000000000001" customHeight="1" x14ac:dyDescent="0.2">
      <c r="A24" s="1"/>
      <c r="B24" s="27" t="s">
        <v>19</v>
      </c>
      <c r="C24" s="28"/>
      <c r="D24" s="29"/>
      <c r="E24" s="30">
        <f>IF(([2]ESF!C26-[2]ESF!D26)&lt;=0,ABS([2]ESF!C26-[2]ESF!D26),0)</f>
        <v>0</v>
      </c>
      <c r="F24" s="31">
        <f>IF(E24=0,[2]ESF!C26-[2]ESF!D26,0)</f>
        <v>19339344.199999988</v>
      </c>
      <c r="G24" s="2"/>
    </row>
    <row r="25" spans="1:7" ht="20.100000000000001" customHeight="1" x14ac:dyDescent="0.2">
      <c r="A25" s="1"/>
      <c r="B25" s="27" t="s">
        <v>20</v>
      </c>
      <c r="C25" s="28"/>
      <c r="D25" s="29"/>
      <c r="E25" s="30">
        <f>IF(([2]ESF!C27-[2]ESF!D27)&lt;=0,ABS([2]ESF!C27-[2]ESF!D27),0)</f>
        <v>0</v>
      </c>
      <c r="F25" s="31">
        <f>IF(E25=0,[2]ESF!C27-[2]ESF!D27,0)</f>
        <v>14600</v>
      </c>
      <c r="G25" s="2"/>
    </row>
    <row r="26" spans="1:7" ht="20.100000000000001" customHeight="1" x14ac:dyDescent="0.2">
      <c r="A26" s="1"/>
      <c r="B26" s="27" t="s">
        <v>21</v>
      </c>
      <c r="C26" s="28"/>
      <c r="D26" s="29"/>
      <c r="E26" s="30">
        <f>IF(([2]ESF!C28-[2]ESF!D28)&lt;=0,ABS([2]ESF!C28-[2]ESF!D28),0)</f>
        <v>34230.420000001788</v>
      </c>
      <c r="F26" s="31">
        <f>IF(E26=0,[2]ESF!C28-[2]ESF!D28,0)</f>
        <v>0</v>
      </c>
      <c r="G26" s="2"/>
    </row>
    <row r="27" spans="1:7" ht="20.100000000000001" customHeight="1" x14ac:dyDescent="0.2">
      <c r="A27" s="1"/>
      <c r="B27" s="27" t="s">
        <v>22</v>
      </c>
      <c r="C27" s="28"/>
      <c r="D27" s="29"/>
      <c r="E27" s="30">
        <f>IF(([2]ESF!C29-[2]ESF!D29)&lt;=0,ABS([2]ESF!C29-[2]ESF!D29),0)</f>
        <v>0</v>
      </c>
      <c r="F27" s="31">
        <f>IF(E27=0,[2]ESF!C29-[2]ESF!D29,0)</f>
        <v>0</v>
      </c>
      <c r="G27" s="2"/>
    </row>
    <row r="28" spans="1:7" ht="20.100000000000001" customHeight="1" x14ac:dyDescent="0.2">
      <c r="A28" s="1"/>
      <c r="B28" s="27" t="s">
        <v>23</v>
      </c>
      <c r="C28" s="28"/>
      <c r="D28" s="29"/>
      <c r="E28" s="30">
        <f>IF(([2]ESF!C30-[2]ESF!D30)&lt;=0,ABS([2]ESF!C30-[2]ESF!D30),0)</f>
        <v>0</v>
      </c>
      <c r="F28" s="31">
        <f>IF(E28=0,[2]ESF!C30-[2]ESF!D30,0)</f>
        <v>0</v>
      </c>
      <c r="G28" s="2"/>
    </row>
    <row r="29" spans="1:7" ht="20.100000000000001" customHeight="1" x14ac:dyDescent="0.2">
      <c r="A29" s="1"/>
      <c r="B29" s="27" t="s">
        <v>24</v>
      </c>
      <c r="C29" s="28"/>
      <c r="D29" s="29"/>
      <c r="E29" s="30">
        <f>IF(([2]ESF!C31-[2]ESF!D31)&lt;=0,ABS([2]ESF!C31-[2]ESF!D31),0)</f>
        <v>0</v>
      </c>
      <c r="F29" s="31">
        <f>IF(E29=0,[2]ESF!C31-[2]ESF!D31,0)</f>
        <v>0</v>
      </c>
      <c r="G29" s="2"/>
    </row>
    <row r="30" spans="1:7" ht="9.9499999999999993" customHeight="1" x14ac:dyDescent="0.2">
      <c r="A30" s="1"/>
      <c r="B30" s="32"/>
      <c r="C30" s="33"/>
      <c r="D30" s="34"/>
      <c r="E30" s="30"/>
      <c r="F30" s="30"/>
      <c r="G30" s="2"/>
    </row>
    <row r="31" spans="1:7" ht="20.100000000000001" customHeight="1" x14ac:dyDescent="0.2">
      <c r="A31" s="1"/>
      <c r="B31" s="35" t="s">
        <v>25</v>
      </c>
      <c r="C31" s="36"/>
      <c r="D31" s="37"/>
      <c r="E31" s="38">
        <f>E32+E42</f>
        <v>1972883.6700000002</v>
      </c>
      <c r="F31" s="39">
        <f>F32+F42</f>
        <v>46849189.540000007</v>
      </c>
      <c r="G31" s="2"/>
    </row>
    <row r="32" spans="1:7" ht="20.100000000000001" customHeight="1" x14ac:dyDescent="0.2">
      <c r="A32" s="1"/>
      <c r="B32" s="23" t="s">
        <v>26</v>
      </c>
      <c r="C32" s="24"/>
      <c r="D32" s="25"/>
      <c r="E32" s="26">
        <f>SUM(E33:E40)</f>
        <v>1972883.6700000002</v>
      </c>
      <c r="F32" s="26">
        <f>SUM(F33:F40)</f>
        <v>45271209.300000004</v>
      </c>
      <c r="G32" s="2"/>
    </row>
    <row r="33" spans="1:7" ht="20.100000000000001" customHeight="1" x14ac:dyDescent="0.2">
      <c r="A33" s="1"/>
      <c r="B33" s="27" t="s">
        <v>27</v>
      </c>
      <c r="C33" s="28"/>
      <c r="D33" s="29"/>
      <c r="E33" s="30">
        <f>IF(([2]ESF!G12-[2]ESF!H12)&gt;=0,[2]ESF!G12-[2]ESF!H12,0)</f>
        <v>0</v>
      </c>
      <c r="F33" s="40">
        <f>IF(E33=0,ABS([2]ESF!G12-[2]ESF!H12),0)</f>
        <v>45221734.680000007</v>
      </c>
      <c r="G33" s="2"/>
    </row>
    <row r="34" spans="1:7" ht="20.100000000000001" customHeight="1" x14ac:dyDescent="0.2">
      <c r="A34" s="1"/>
      <c r="B34" s="27" t="s">
        <v>28</v>
      </c>
      <c r="C34" s="28"/>
      <c r="D34" s="29"/>
      <c r="E34" s="30">
        <f>IF(([2]ESF!G13-[2]ESF!H13)&gt;=0,[2]ESF!G13-[2]ESF!H13,0)</f>
        <v>0</v>
      </c>
      <c r="F34" s="40">
        <f>IF(E34=0,ABS([2]ESF!G13-[2]ESF!H13),0)</f>
        <v>0</v>
      </c>
      <c r="G34" s="2"/>
    </row>
    <row r="35" spans="1:7" ht="20.100000000000001" customHeight="1" x14ac:dyDescent="0.2">
      <c r="A35" s="1"/>
      <c r="B35" s="27" t="s">
        <v>29</v>
      </c>
      <c r="C35" s="28"/>
      <c r="D35" s="29"/>
      <c r="E35" s="30">
        <f>IF(([2]ESF!G14-[2]ESF!H14)&gt;=0,[2]ESF!G14-[2]ESF!H14,0)</f>
        <v>0</v>
      </c>
      <c r="F35" s="40">
        <f>IF(E35=0,ABS([2]ESF!G14-[2]ESF!H14),0)</f>
        <v>0</v>
      </c>
      <c r="G35" s="2"/>
    </row>
    <row r="36" spans="1:7" ht="20.100000000000001" customHeight="1" x14ac:dyDescent="0.2">
      <c r="A36" s="1"/>
      <c r="B36" s="27" t="s">
        <v>30</v>
      </c>
      <c r="C36" s="28"/>
      <c r="D36" s="29"/>
      <c r="E36" s="30">
        <f>IF(([2]ESF!G15-[2]ESF!H15)&gt;=0,[2]ESF!G15-[2]ESF!H15,0)</f>
        <v>0</v>
      </c>
      <c r="F36" s="40">
        <f>IF(E36=0,ABS([2]ESF!G15-[2]ESF!H15),0)</f>
        <v>0</v>
      </c>
      <c r="G36" s="2"/>
    </row>
    <row r="37" spans="1:7" ht="20.100000000000001" customHeight="1" x14ac:dyDescent="0.2">
      <c r="A37" s="1"/>
      <c r="B37" s="27" t="s">
        <v>31</v>
      </c>
      <c r="C37" s="28"/>
      <c r="D37" s="29"/>
      <c r="E37" s="30">
        <f>IF(([2]ESF!G16-[2]ESF!H16)&gt;=0,[2]ESF!G16-[2]ESF!H16,0)</f>
        <v>0</v>
      </c>
      <c r="F37" s="40">
        <f>IF(E37=0,ABS([2]ESF!G16-[2]ESF!H16),0)</f>
        <v>49474.620000000112</v>
      </c>
      <c r="G37" s="2"/>
    </row>
    <row r="38" spans="1:7" ht="20.100000000000001" customHeight="1" x14ac:dyDescent="0.2">
      <c r="A38" s="1"/>
      <c r="B38" s="27" t="s">
        <v>32</v>
      </c>
      <c r="C38" s="28"/>
      <c r="D38" s="29"/>
      <c r="E38" s="30">
        <f>IF(([2]ESF!G17-[2]ESF!H17)&gt;=0,[2]ESF!G17-[2]ESF!H17,0)</f>
        <v>0</v>
      </c>
      <c r="F38" s="40">
        <f>IF(E38=0,ABS([2]ESF!G17-[2]ESF!H17),0)</f>
        <v>0</v>
      </c>
      <c r="G38" s="2"/>
    </row>
    <row r="39" spans="1:7" ht="20.100000000000001" customHeight="1" x14ac:dyDescent="0.2">
      <c r="A39" s="1"/>
      <c r="B39" s="27" t="s">
        <v>33</v>
      </c>
      <c r="C39" s="28"/>
      <c r="D39" s="29"/>
      <c r="E39" s="30">
        <f>IF(([2]ESF!G18-[2]ESF!H18)&gt;=0,[2]ESF!G18-[2]ESF!H18,0)</f>
        <v>0</v>
      </c>
      <c r="F39" s="40">
        <f>IF(E39=0,ABS([2]ESF!G18-[2]ESF!H18),0)</f>
        <v>0</v>
      </c>
      <c r="G39" s="2"/>
    </row>
    <row r="40" spans="1:7" ht="20.100000000000001" customHeight="1" x14ac:dyDescent="0.2">
      <c r="A40" s="1"/>
      <c r="B40" s="27" t="s">
        <v>34</v>
      </c>
      <c r="C40" s="28"/>
      <c r="D40" s="29"/>
      <c r="E40" s="30">
        <f>IF(([2]ESF!G19-[2]ESF!H19)&gt;=0,[2]ESF!G19-[2]ESF!H19,0)</f>
        <v>1972883.6700000002</v>
      </c>
      <c r="F40" s="40">
        <f>IF(E40=0,ABS([2]ESF!G19-[2]ESF!H19),0)</f>
        <v>0</v>
      </c>
      <c r="G40" s="2"/>
    </row>
    <row r="41" spans="1:7" ht="9.9499999999999993" customHeight="1" x14ac:dyDescent="0.2">
      <c r="A41" s="1"/>
      <c r="B41" s="27"/>
      <c r="C41" s="28"/>
      <c r="D41" s="29"/>
      <c r="E41" s="30"/>
      <c r="F41" s="40"/>
      <c r="G41" s="2"/>
    </row>
    <row r="42" spans="1:7" ht="20.100000000000001" customHeight="1" x14ac:dyDescent="0.2">
      <c r="A42" s="1"/>
      <c r="B42" s="23" t="s">
        <v>35</v>
      </c>
      <c r="C42" s="24"/>
      <c r="D42" s="25"/>
      <c r="E42" s="26">
        <f>SUM(E43:E48)</f>
        <v>0</v>
      </c>
      <c r="F42" s="26">
        <f>SUM(F43:F48)</f>
        <v>1577980.24</v>
      </c>
      <c r="G42" s="2"/>
    </row>
    <row r="43" spans="1:7" ht="20.100000000000001" customHeight="1" x14ac:dyDescent="0.2">
      <c r="A43" s="1"/>
      <c r="B43" s="27" t="s">
        <v>36</v>
      </c>
      <c r="C43" s="28"/>
      <c r="D43" s="29"/>
      <c r="E43" s="30">
        <f>IF(([2]ESF!G24-[2]ESF!H24)&gt;=0,[2]ESF!G24-[2]ESF!H24,0)</f>
        <v>0</v>
      </c>
      <c r="F43" s="40">
        <f>IF(E43=0,ABS([2]ESF!G24-[2]ESF!H24),0)</f>
        <v>0</v>
      </c>
      <c r="G43" s="2"/>
    </row>
    <row r="44" spans="1:7" ht="20.100000000000001" customHeight="1" x14ac:dyDescent="0.2">
      <c r="A44" s="1"/>
      <c r="B44" s="27" t="s">
        <v>37</v>
      </c>
      <c r="C44" s="28"/>
      <c r="D44" s="29"/>
      <c r="E44" s="30">
        <f>IF(([2]ESF!G25-[2]ESF!H25)&gt;=0,[2]ESF!G25-[2]ESF!H25,0)</f>
        <v>0</v>
      </c>
      <c r="F44" s="40">
        <f>IF(E44=0,ABS([2]ESF!G25-[2]ESF!H25),0)</f>
        <v>0</v>
      </c>
      <c r="G44" s="2"/>
    </row>
    <row r="45" spans="1:7" ht="20.100000000000001" customHeight="1" x14ac:dyDescent="0.2">
      <c r="A45" s="1"/>
      <c r="B45" s="27" t="s">
        <v>38</v>
      </c>
      <c r="C45" s="28"/>
      <c r="D45" s="29"/>
      <c r="E45" s="30">
        <f>IF(([2]ESF!G26-[2]ESF!H26)&gt;=0,[2]ESF!G26-[2]ESF!H26,0)</f>
        <v>0</v>
      </c>
      <c r="F45" s="40">
        <f>IF(E45=0,ABS([2]ESF!G26-[2]ESF!H26),0)</f>
        <v>1577980.24</v>
      </c>
      <c r="G45" s="2"/>
    </row>
    <row r="46" spans="1:7" s="43" customFormat="1" ht="20.100000000000001" customHeight="1" x14ac:dyDescent="0.2">
      <c r="A46" s="41"/>
      <c r="B46" s="27" t="s">
        <v>39</v>
      </c>
      <c r="C46" s="28"/>
      <c r="D46" s="29"/>
      <c r="E46" s="30">
        <f>IF(([2]ESF!G27-[2]ESF!H27)&gt;=0,[2]ESF!G27-[2]ESF!H27,0)</f>
        <v>0</v>
      </c>
      <c r="F46" s="40">
        <f>IF(E46=0,ABS([2]ESF!G27-[2]ESF!H27),0)</f>
        <v>0</v>
      </c>
      <c r="G46" s="42"/>
    </row>
    <row r="47" spans="1:7" s="43" customFormat="1" ht="20.100000000000001" customHeight="1" x14ac:dyDescent="0.2">
      <c r="A47" s="41"/>
      <c r="B47" s="27" t="s">
        <v>40</v>
      </c>
      <c r="C47" s="28"/>
      <c r="D47" s="29"/>
      <c r="E47" s="30">
        <f>IF(([2]ESF!G28-[2]ESF!H28)&gt;=0,[2]ESF!G28-[2]ESF!H28,0)</f>
        <v>0</v>
      </c>
      <c r="F47" s="40">
        <f>IF(E47=0,ABS([2]ESF!G28-[2]ESF!H28),0)</f>
        <v>0</v>
      </c>
      <c r="G47" s="42"/>
    </row>
    <row r="48" spans="1:7" s="43" customFormat="1" ht="20.100000000000001" customHeight="1" x14ac:dyDescent="0.2">
      <c r="A48" s="41"/>
      <c r="B48" s="27" t="s">
        <v>41</v>
      </c>
      <c r="C48" s="28"/>
      <c r="D48" s="29"/>
      <c r="E48" s="30">
        <f>IF(([2]ESF!G29-[2]ESF!H29)&gt;=0,[2]ESF!G29-[2]ESF!H29,0)</f>
        <v>0</v>
      </c>
      <c r="F48" s="40">
        <f>IF(E48=0,ABS([2]ESF!G29-[2]ESF!H29),0)</f>
        <v>0</v>
      </c>
      <c r="G48" s="42"/>
    </row>
    <row r="49" spans="1:7" s="43" customFormat="1" ht="9.9499999999999993" customHeight="1" x14ac:dyDescent="0.2">
      <c r="A49" s="41"/>
      <c r="B49" s="27"/>
      <c r="C49" s="28"/>
      <c r="D49" s="29"/>
      <c r="E49" s="30"/>
      <c r="F49" s="40"/>
      <c r="G49" s="42"/>
    </row>
    <row r="50" spans="1:7" s="43" customFormat="1" ht="20.100000000000001" customHeight="1" x14ac:dyDescent="0.2">
      <c r="A50" s="41"/>
      <c r="B50" s="35" t="s">
        <v>42</v>
      </c>
      <c r="C50" s="36"/>
      <c r="D50" s="37"/>
      <c r="E50" s="26">
        <f>E52+E57+E64</f>
        <v>102752595.05000001</v>
      </c>
      <c r="F50" s="26">
        <f>F52+F57+F64</f>
        <v>88200867.379999906</v>
      </c>
      <c r="G50" s="42"/>
    </row>
    <row r="51" spans="1:7" s="43" customFormat="1" ht="9.9499999999999993" customHeight="1" x14ac:dyDescent="0.2">
      <c r="A51" s="41"/>
      <c r="B51" s="44"/>
      <c r="C51" s="45"/>
      <c r="D51" s="46"/>
      <c r="E51" s="26"/>
      <c r="F51" s="26"/>
      <c r="G51" s="42"/>
    </row>
    <row r="52" spans="1:7" s="43" customFormat="1" ht="20.100000000000001" customHeight="1" x14ac:dyDescent="0.2">
      <c r="A52" s="42"/>
      <c r="B52" s="35" t="s">
        <v>43</v>
      </c>
      <c r="C52" s="36"/>
      <c r="D52" s="37"/>
      <c r="E52" s="26">
        <f>SUM(E53:E55)</f>
        <v>0</v>
      </c>
      <c r="F52" s="26">
        <f>SUM(F53:F55)</f>
        <v>0</v>
      </c>
      <c r="G52" s="42"/>
    </row>
    <row r="53" spans="1:7" s="43" customFormat="1" ht="20.100000000000001" customHeight="1" x14ac:dyDescent="0.2">
      <c r="A53" s="42"/>
      <c r="B53" s="47" t="s">
        <v>44</v>
      </c>
      <c r="C53" s="48"/>
      <c r="D53" s="49"/>
      <c r="E53" s="30">
        <f>IF(([2]ESF!G38-[2]ESF!H38)&gt;=0,[2]ESF!G38-[2]ESF!H38,0)</f>
        <v>0</v>
      </c>
      <c r="F53" s="40">
        <f>IF(E53=0,ABS([2]ESF!G38-[2]ESF!H38),0)</f>
        <v>0</v>
      </c>
      <c r="G53" s="42"/>
    </row>
    <row r="54" spans="1:7" s="43" customFormat="1" ht="20.100000000000001" customHeight="1" x14ac:dyDescent="0.2">
      <c r="A54" s="42"/>
      <c r="B54" s="47" t="s">
        <v>45</v>
      </c>
      <c r="C54" s="48"/>
      <c r="D54" s="49"/>
      <c r="E54" s="30">
        <f>IF(([2]ESF!G39-[2]ESF!H39)&gt;=0,[2]ESF!G39-[2]ESF!H39,0)</f>
        <v>0</v>
      </c>
      <c r="F54" s="40">
        <f>IF(E54=0,ABS([2]ESF!G39-[2]ESF!H39),0)</f>
        <v>0</v>
      </c>
      <c r="G54" s="42"/>
    </row>
    <row r="55" spans="1:7" ht="20.100000000000001" customHeight="1" x14ac:dyDescent="0.2">
      <c r="A55" s="2"/>
      <c r="B55" s="47" t="s">
        <v>46</v>
      </c>
      <c r="C55" s="48"/>
      <c r="D55" s="49"/>
      <c r="E55" s="30">
        <f>IF(([2]ESF!G40-[2]ESF!H40)&gt;=0,[2]ESF!G40-[2]ESF!H40,0)</f>
        <v>0</v>
      </c>
      <c r="F55" s="40">
        <f>IF(E55=0,ABS([2]ESF!G40-[2]ESF!H40),0)</f>
        <v>0</v>
      </c>
      <c r="G55" s="2"/>
    </row>
    <row r="56" spans="1:7" ht="9.9499999999999993" customHeight="1" x14ac:dyDescent="0.2">
      <c r="A56" s="2"/>
      <c r="B56" s="47"/>
      <c r="C56" s="48"/>
      <c r="D56" s="49"/>
      <c r="E56" s="30"/>
      <c r="F56" s="40"/>
      <c r="G56" s="2"/>
    </row>
    <row r="57" spans="1:7" ht="20.100000000000001" customHeight="1" x14ac:dyDescent="0.2">
      <c r="A57" s="2"/>
      <c r="B57" s="35" t="s">
        <v>47</v>
      </c>
      <c r="C57" s="36"/>
      <c r="D57" s="37"/>
      <c r="E57" s="26">
        <f>SUM(E58:E62)</f>
        <v>102752595.05000001</v>
      </c>
      <c r="F57" s="26">
        <f>SUM(F58:F62)</f>
        <v>88200867.379999906</v>
      </c>
      <c r="G57" s="2"/>
    </row>
    <row r="58" spans="1:7" ht="20.100000000000001" customHeight="1" x14ac:dyDescent="0.2">
      <c r="A58" s="2"/>
      <c r="B58" s="47" t="s">
        <v>48</v>
      </c>
      <c r="C58" s="48"/>
      <c r="D58" s="49"/>
      <c r="E58" s="30">
        <f>IF(([2]ESF!G43-[2]ESF!H43)&gt;=0,[2]ESF!G43-[2]ESF!H43,0)</f>
        <v>0</v>
      </c>
      <c r="F58" s="40">
        <f>IF(E58=0,ABS([2]ESF!G43-[2]ESF!H43),0)</f>
        <v>87794611.8699999</v>
      </c>
      <c r="G58" s="2"/>
    </row>
    <row r="59" spans="1:7" ht="20.100000000000001" customHeight="1" x14ac:dyDescent="0.2">
      <c r="A59" s="2"/>
      <c r="B59" s="47" t="s">
        <v>49</v>
      </c>
      <c r="C59" s="48"/>
      <c r="D59" s="49"/>
      <c r="E59" s="30">
        <f>IF(([2]ESF!G44-[2]ESF!H44)&gt;=0,[2]ESF!G44-[2]ESF!H44,0)</f>
        <v>102752595.05000001</v>
      </c>
      <c r="F59" s="40">
        <f>IF(E59=0,ABS([2]ESF!G44-[2]ESF!H44),0)</f>
        <v>0</v>
      </c>
      <c r="G59" s="2"/>
    </row>
    <row r="60" spans="1:7" ht="20.100000000000001" customHeight="1" x14ac:dyDescent="0.2">
      <c r="A60" s="2"/>
      <c r="B60" s="47" t="s">
        <v>50</v>
      </c>
      <c r="C60" s="48"/>
      <c r="D60" s="49"/>
      <c r="E60" s="30">
        <f>IF(([2]ESF!G45-[2]ESF!H45)&gt;=0,[2]ESF!G45-[2]ESF!H45,0)</f>
        <v>0</v>
      </c>
      <c r="F60" s="40">
        <f>IF(E60=0,ABS([2]ESF!G45-[2]ESF!H45),0)</f>
        <v>0</v>
      </c>
      <c r="G60" s="2"/>
    </row>
    <row r="61" spans="1:7" ht="20.100000000000001" customHeight="1" x14ac:dyDescent="0.2">
      <c r="A61" s="2"/>
      <c r="B61" s="47" t="s">
        <v>51</v>
      </c>
      <c r="C61" s="48"/>
      <c r="D61" s="49"/>
      <c r="E61" s="30">
        <f>IF(([2]ESF!G46-[2]ESF!H46)&gt;=0,[2]ESF!G46-[2]ESF!H46,0)</f>
        <v>0</v>
      </c>
      <c r="F61" s="40">
        <f>IF(E61=0,ABS([2]ESF!G46-[2]ESF!H46),0)</f>
        <v>0</v>
      </c>
      <c r="G61" s="2"/>
    </row>
    <row r="62" spans="1:7" ht="20.100000000000001" customHeight="1" x14ac:dyDescent="0.2">
      <c r="A62" s="2"/>
      <c r="B62" s="47" t="s">
        <v>52</v>
      </c>
      <c r="C62" s="48"/>
      <c r="D62" s="49"/>
      <c r="E62" s="30">
        <f>IF(([2]ESF!G47-[2]ESF!H47)&gt;=0,[2]ESF!G47-[2]ESF!H47,0)</f>
        <v>0</v>
      </c>
      <c r="F62" s="40">
        <f>IF(E62=0,ABS([2]ESF!G47-[2]ESF!H47),0)</f>
        <v>406255.51000000536</v>
      </c>
      <c r="G62" s="2"/>
    </row>
    <row r="63" spans="1:7" ht="9.9499999999999993" customHeight="1" x14ac:dyDescent="0.2">
      <c r="A63" s="2"/>
      <c r="B63" s="47"/>
      <c r="C63" s="48"/>
      <c r="D63" s="49"/>
      <c r="E63" s="30"/>
      <c r="F63" s="40"/>
      <c r="G63" s="2"/>
    </row>
    <row r="64" spans="1:7" ht="20.100000000000001" customHeight="1" x14ac:dyDescent="0.2">
      <c r="A64" s="2"/>
      <c r="B64" s="35" t="s">
        <v>53</v>
      </c>
      <c r="C64" s="36"/>
      <c r="D64" s="37"/>
      <c r="E64" s="26">
        <f>SUM(E65:E66)</f>
        <v>0</v>
      </c>
      <c r="F64" s="26">
        <f>SUM(F65:F66)</f>
        <v>0</v>
      </c>
      <c r="G64" s="2"/>
    </row>
    <row r="65" spans="1:7" ht="20.100000000000001" customHeight="1" x14ac:dyDescent="0.2">
      <c r="A65" s="2"/>
      <c r="B65" s="47" t="s">
        <v>54</v>
      </c>
      <c r="C65" s="48"/>
      <c r="D65" s="49"/>
      <c r="E65" s="30">
        <f>IF(([2]ESF!G50-[2]ESF!H50)&gt;=0,[2]ESF!G50-[2]ESF!H50,0)</f>
        <v>0</v>
      </c>
      <c r="F65" s="40">
        <f>IF(E65=0,ABS([2]ESF!G50-[2]ESF!H50),0)</f>
        <v>0</v>
      </c>
      <c r="G65" s="2"/>
    </row>
    <row r="66" spans="1:7" ht="20.100000000000001" customHeight="1" x14ac:dyDescent="0.2">
      <c r="A66" s="2"/>
      <c r="B66" s="47" t="s">
        <v>55</v>
      </c>
      <c r="C66" s="48"/>
      <c r="D66" s="49"/>
      <c r="E66" s="30">
        <f>IF(([2]ESF!G51-[2]ESF!H51)&gt;=0,[2]ESF!G51-[2]ESF!H51,0)</f>
        <v>0</v>
      </c>
      <c r="F66" s="40">
        <f>IF(E66=0,ABS([2]ESF!G51-[2]ESF!H51),0)</f>
        <v>0</v>
      </c>
      <c r="G66" s="2"/>
    </row>
    <row r="67" spans="1:7" ht="9.9499999999999993" customHeight="1" x14ac:dyDescent="0.2">
      <c r="A67" s="2"/>
      <c r="B67" s="50"/>
      <c r="C67" s="51"/>
      <c r="D67" s="52"/>
      <c r="E67" s="53"/>
      <c r="F67" s="53"/>
      <c r="G67" s="2"/>
    </row>
    <row r="68" spans="1:7" x14ac:dyDescent="0.2">
      <c r="A68" s="2"/>
      <c r="B68" s="54"/>
      <c r="C68" s="54"/>
      <c r="D68" s="54"/>
      <c r="E68" s="2"/>
      <c r="F68" s="2"/>
      <c r="G68" s="2"/>
    </row>
    <row r="69" spans="1:7" ht="39.950000000000003" customHeight="1" x14ac:dyDescent="0.2"/>
    <row r="70" spans="1:7" ht="15" customHeight="1" x14ac:dyDescent="0.2">
      <c r="B70" s="55" t="s">
        <v>56</v>
      </c>
      <c r="C70" s="56"/>
      <c r="E70" s="55" t="s">
        <v>57</v>
      </c>
      <c r="F70" s="56"/>
    </row>
    <row r="71" spans="1:7" ht="15" customHeight="1" x14ac:dyDescent="0.2">
      <c r="B71" s="57" t="s">
        <v>58</v>
      </c>
      <c r="C71" s="58"/>
      <c r="E71" s="57" t="s">
        <v>59</v>
      </c>
      <c r="F71" s="58"/>
    </row>
    <row r="72" spans="1:7" ht="39.950000000000003" customHeight="1" x14ac:dyDescent="0.2"/>
    <row r="75" spans="1:7" ht="39.950000000000003" customHeight="1" x14ac:dyDescent="0.2"/>
    <row r="78" spans="1:7" ht="39.950000000000003" customHeight="1" x14ac:dyDescent="0.2"/>
  </sheetData>
  <sheetProtection algorithmName="SHA-512" hashValue="WAKsS5ZgFaSwZqy2SXnjS3y5ls18S3cbf1O49bJyMBfpboztq9vEeLNuVNk/zdTBCn1KAScT5wjKuaRIxvzSBQ==" saltValue="Vjuy1ErvovJjvgKZbzwsIQ==" spinCount="100000" sheet="1" objects="1" scenarios="1"/>
  <mergeCells count="6">
    <mergeCell ref="B2:B8"/>
    <mergeCell ref="B9:D9"/>
    <mergeCell ref="B70:C70"/>
    <mergeCell ref="E70:F70"/>
    <mergeCell ref="B71:C71"/>
    <mergeCell ref="E71:F71"/>
  </mergeCells>
  <printOptions horizontalCentered="1"/>
  <pageMargins left="0.27559055118110237" right="0.27559055118110237" top="0.27559055118110237" bottom="0.27559055118110237" header="0.51181102362204722" footer="0.51181102362204722"/>
  <pageSetup scale="5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8B71-85E8-4627-A979-4E5FBE4AD75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ECSF</vt:lpstr>
      <vt:lpstr>Hoja1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2025-03-05T17:35:56Z</dcterms:created>
  <dcterms:modified xsi:type="dcterms:W3CDTF">2025-03-05T17:37:08Z</dcterms:modified>
</cp:coreProperties>
</file>